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440" windowHeight="8505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Balance'!$A$1:$N$26</definedName>
  </definedNames>
  <calcPr fullCalcOnLoad="1"/>
</workbook>
</file>

<file path=xl/sharedStrings.xml><?xml version="1.0" encoding="utf-8"?>
<sst xmlns="http://schemas.openxmlformats.org/spreadsheetml/2006/main" count="40" uniqueCount="39">
  <si>
    <t>Arm Aft</t>
  </si>
  <si>
    <t>Moment</t>
  </si>
  <si>
    <t>Weight (lbs)</t>
  </si>
  <si>
    <t>Datum (in)</t>
  </si>
  <si>
    <t>Empty Weight</t>
  </si>
  <si>
    <t>Pilot</t>
  </si>
  <si>
    <t>Co-Pilot</t>
  </si>
  <si>
    <t>Take off weight</t>
  </si>
  <si>
    <t>Inches aft Datum</t>
  </si>
  <si>
    <t>Normal</t>
  </si>
  <si>
    <t>Utility</t>
  </si>
  <si>
    <t>User Data</t>
  </si>
  <si>
    <t>This data is for information only and should not be used for flight planning.</t>
  </si>
  <si>
    <t>Litres of Fuel loaded</t>
  </si>
  <si>
    <t>1 Imp Gal AvGas = 7.2lbs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</si>
  <si>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</si>
  <si>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</si>
  <si>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</si>
  <si>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</si>
  <si>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(in/lbs)</t>
  </si>
  <si>
    <t>Check the position of the green line.  It must be inside the envelope.  If it's outside you have to decide what (or who) to leave behind.</t>
  </si>
  <si>
    <t>1 Imp Gal oil = approx 9lbs</t>
  </si>
  <si>
    <t>Imp Gallons of Fuel loaded</t>
  </si>
  <si>
    <t xml:space="preserve">To print graph, click it (select it) and then check in the Print Preview. </t>
  </si>
  <si>
    <t>Litres to Pounds?</t>
  </si>
  <si>
    <t>Litres</t>
  </si>
  <si>
    <t>Pounds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</si>
  <si>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</si>
  <si>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</si>
  <si>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</si>
  <si>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Kg to lbs?</t>
  </si>
  <si>
    <t>C of G</t>
  </si>
  <si>
    <t>Individual aircraft weighing schedules should be consulted to ensure accuracy</t>
  </si>
  <si>
    <t>Baggage 1 (max 120lbs)</t>
  </si>
  <si>
    <t>Baggage 2 (max 40lbs)</t>
  </si>
  <si>
    <t>(1670lbs max)</t>
  </si>
  <si>
    <t>Kgs</t>
  </si>
  <si>
    <t>Less fuel for start &amp; taxi</t>
  </si>
  <si>
    <t>Fuel (max 149lb)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</si>
</sst>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3" fontId="2" fillId="0" borderId="16" xfId="0" applyNumberFormat="1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35" borderId="16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3" fontId="1" fillId="36" borderId="16" xfId="0" applyNumberFormat="1" applyFont="1" applyFill="1" applyBorder="1" applyAlignment="1" applyProtection="1">
      <alignment horizontal="center"/>
      <protection/>
    </xf>
    <xf numFmtId="2" fontId="1" fillId="36" borderId="19" xfId="0" applyNumberFormat="1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 vertical="center"/>
      <protection/>
    </xf>
    <xf numFmtId="0" fontId="14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G-BSTO</a:t>
            </a:r>
          </a:p>
        </c:rich>
      </c:tx>
      <c:layout>
        <c:manualLayout>
          <c:xMode val="factor"/>
          <c:yMode val="factor"/>
          <c:x val="-0.00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525"/>
          <c:w val="0.7137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Balance'!$A$48:$F$48</c:f>
            </c:numRef>
          </c:xVal>
          <c:yVal>
            <c:numRef>
              <c:f>'Weight &amp; Balance'!$A$49:$F$49</c:f>
            </c:numRef>
          </c:yVal>
          <c:smooth val="0"/>
        </c:ser>
        <c:ser>
          <c:idx val="2"/>
          <c:order val="1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Balance'!$A$56:$C$56</c:f>
            </c:numRef>
          </c:xVal>
          <c:yVal>
            <c:numRef>
              <c:f>'Weight &amp; Balance'!$A$57:$C$57</c:f>
            </c:numRef>
          </c:yVal>
          <c:smooth val="0"/>
        </c:ser>
        <c:axId val="58315285"/>
        <c:axId val="55075518"/>
      </c:scatterChart>
      <c:valAx>
        <c:axId val="58315285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(inches AFT Datum)
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518"/>
        <c:crossesAt val="100"/>
        <c:crossBetween val="midCat"/>
        <c:dispUnits/>
        <c:majorUnit val="1"/>
        <c:minorUnit val="1"/>
      </c:valAx>
      <c:valAx>
        <c:axId val="55075518"/>
        <c:scaling>
          <c:orientation val="minMax"/>
          <c:max val="18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30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9275"/>
          <c:w val="0.17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5143500" y="2857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F40" sqref="F40"/>
    </sheetView>
  </sheetViews>
  <sheetFormatPr defaultColWidth="9.140625" defaultRowHeight="12.75"/>
  <cols>
    <col min="1" max="1" width="5.140625" style="13" customWidth="1"/>
    <col min="2" max="16384" width="9.140625" style="12" customWidth="1"/>
  </cols>
  <sheetData>
    <row r="1" spans="1:15" ht="18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6" ht="13.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/>
    </row>
    <row r="3" spans="1:16" ht="13.5">
      <c r="A3" s="23">
        <v>1</v>
      </c>
      <c r="B3" s="18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/>
    </row>
    <row r="4" spans="1:16" ht="13.5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/>
    </row>
    <row r="5" spans="1:15" ht="13.5">
      <c r="A5" s="23">
        <v>2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3.5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3.5">
      <c r="A7" s="23">
        <v>3</v>
      </c>
      <c r="B7" s="18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3.5">
      <c r="A8" s="2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3.5">
      <c r="A9" s="23">
        <v>4</v>
      </c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3.5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3.5">
      <c r="A11" s="23">
        <v>5</v>
      </c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3.5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3.5">
      <c r="A13" s="23">
        <v>6</v>
      </c>
      <c r="B13" s="18" t="s">
        <v>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3.5">
      <c r="A14" s="2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3.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ht="13.5">
      <c r="A16" s="12"/>
    </row>
    <row r="17" ht="13.5">
      <c r="A17" s="12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Normal="7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8.57421875" style="0" customWidth="1"/>
    <col min="3" max="3" width="15.140625" style="0" customWidth="1"/>
    <col min="4" max="4" width="12.421875" style="0" bestFit="1" customWidth="1"/>
    <col min="5" max="5" width="12.8515625" style="0" bestFit="1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8" max="18" width="9.28125" style="0" customWidth="1"/>
  </cols>
  <sheetData>
    <row r="1" spans="1:5" ht="20.25">
      <c r="A1" s="28"/>
      <c r="B1" s="58"/>
      <c r="C1" s="58"/>
      <c r="D1" s="58"/>
      <c r="E1" s="58"/>
    </row>
    <row r="2" spans="1:5" ht="12.75">
      <c r="A2" s="59" t="s">
        <v>12</v>
      </c>
      <c r="B2" s="59"/>
      <c r="C2" s="59"/>
      <c r="D2" s="59"/>
      <c r="E2" s="59"/>
    </row>
    <row r="3" spans="1:5" ht="12.75">
      <c r="A3" s="29"/>
      <c r="B3" s="29"/>
      <c r="C3" s="29"/>
      <c r="D3" s="29"/>
      <c r="E3" s="29"/>
    </row>
    <row r="4" spans="1:5" ht="12.75">
      <c r="A4" s="59" t="s">
        <v>32</v>
      </c>
      <c r="B4" s="59"/>
      <c r="C4" s="59"/>
      <c r="D4" s="59"/>
      <c r="E4" s="59"/>
    </row>
    <row r="5" spans="1:5" ht="12.75">
      <c r="A5" s="30"/>
      <c r="B5" s="30"/>
      <c r="C5" s="30"/>
      <c r="D5" s="30"/>
      <c r="E5" s="30"/>
    </row>
    <row r="6" spans="1:5" ht="15.75">
      <c r="A6" s="30"/>
      <c r="B6" s="31"/>
      <c r="C6" s="32"/>
      <c r="D6" s="32" t="s">
        <v>0</v>
      </c>
      <c r="E6" s="32" t="s">
        <v>1</v>
      </c>
    </row>
    <row r="7" spans="1:5" ht="15.75">
      <c r="A7" s="31"/>
      <c r="B7" s="31"/>
      <c r="C7" s="32" t="s">
        <v>2</v>
      </c>
      <c r="D7" s="32" t="s">
        <v>3</v>
      </c>
      <c r="E7" s="32" t="s">
        <v>19</v>
      </c>
    </row>
    <row r="8" spans="1:5" ht="15">
      <c r="A8" s="31"/>
      <c r="B8" s="31"/>
      <c r="C8" s="33"/>
      <c r="D8" s="33"/>
      <c r="E8" s="33"/>
    </row>
    <row r="9" spans="1:5" ht="15.75">
      <c r="A9" s="34" t="s">
        <v>4</v>
      </c>
      <c r="B9" s="34"/>
      <c r="C9" s="35">
        <v>1197</v>
      </c>
      <c r="D9" s="36">
        <v>29.82</v>
      </c>
      <c r="E9" s="35">
        <f>D9*C9</f>
        <v>35694.54</v>
      </c>
    </row>
    <row r="10" spans="1:5" ht="15.75">
      <c r="A10" s="34" t="s">
        <v>5</v>
      </c>
      <c r="B10" s="34"/>
      <c r="C10" s="26">
        <v>0</v>
      </c>
      <c r="D10" s="36">
        <v>39</v>
      </c>
      <c r="E10" s="35">
        <f aca="true" t="shared" si="0" ref="E10:E15">D10*C10</f>
        <v>0</v>
      </c>
    </row>
    <row r="11" spans="1:5" ht="15.75">
      <c r="A11" s="34" t="s">
        <v>6</v>
      </c>
      <c r="B11" s="34"/>
      <c r="C11" s="26">
        <v>0</v>
      </c>
      <c r="D11" s="36">
        <v>39</v>
      </c>
      <c r="E11" s="35">
        <f t="shared" si="0"/>
        <v>0</v>
      </c>
    </row>
    <row r="12" spans="1:5" ht="15.75">
      <c r="A12" s="34" t="s">
        <v>33</v>
      </c>
      <c r="B12" s="34"/>
      <c r="C12" s="26">
        <v>0</v>
      </c>
      <c r="D12" s="36">
        <v>64</v>
      </c>
      <c r="E12" s="35">
        <f t="shared" si="0"/>
        <v>0</v>
      </c>
    </row>
    <row r="13" spans="1:5" ht="15.75">
      <c r="A13" s="34" t="s">
        <v>34</v>
      </c>
      <c r="B13" s="34"/>
      <c r="C13" s="26">
        <v>0</v>
      </c>
      <c r="D13" s="36">
        <v>84</v>
      </c>
      <c r="E13" s="35">
        <f t="shared" si="0"/>
        <v>0</v>
      </c>
    </row>
    <row r="14" spans="1:5" ht="15.75">
      <c r="A14" s="34" t="s">
        <v>38</v>
      </c>
      <c r="B14" s="34"/>
      <c r="C14" s="26">
        <v>0</v>
      </c>
      <c r="D14" s="36">
        <v>42</v>
      </c>
      <c r="E14" s="35">
        <f t="shared" si="0"/>
        <v>0</v>
      </c>
    </row>
    <row r="15" spans="1:5" ht="15.75">
      <c r="A15" s="34" t="s">
        <v>37</v>
      </c>
      <c r="B15" s="34"/>
      <c r="C15" s="42">
        <v>-5</v>
      </c>
      <c r="D15" s="36">
        <v>42</v>
      </c>
      <c r="E15" s="35">
        <f t="shared" si="0"/>
        <v>-210</v>
      </c>
    </row>
    <row r="16" spans="1:5" ht="15.75">
      <c r="A16" s="30"/>
      <c r="B16" s="34"/>
      <c r="C16" s="43"/>
      <c r="D16" s="44"/>
      <c r="E16" s="43"/>
    </row>
    <row r="17" spans="1:5" ht="15.75">
      <c r="A17" s="34" t="s">
        <v>7</v>
      </c>
      <c r="B17" s="34"/>
      <c r="C17" s="45">
        <f>SUM(C9:C15)</f>
        <v>1192</v>
      </c>
      <c r="D17" s="44"/>
      <c r="E17" s="45">
        <f>SUM(E9:E15)</f>
        <v>35484.54</v>
      </c>
    </row>
    <row r="18" spans="1:5" ht="15.75">
      <c r="A18" s="34" t="s">
        <v>35</v>
      </c>
      <c r="B18" s="34"/>
      <c r="C18" s="30"/>
      <c r="D18" s="30"/>
      <c r="E18" s="30"/>
    </row>
    <row r="19" spans="1:5" ht="15">
      <c r="A19" s="31"/>
      <c r="B19" s="31"/>
      <c r="C19" s="31"/>
      <c r="D19" s="31"/>
      <c r="E19" s="31"/>
    </row>
    <row r="20" spans="1:5" ht="15.75">
      <c r="A20" s="37"/>
      <c r="B20" s="38" t="s">
        <v>31</v>
      </c>
      <c r="C20" s="46">
        <f>E17/C17</f>
        <v>29.768909395973154</v>
      </c>
      <c r="D20" s="47" t="s">
        <v>8</v>
      </c>
      <c r="E20" s="48"/>
    </row>
    <row r="21" spans="1:5" ht="12.75">
      <c r="A21" s="30"/>
      <c r="B21" s="30"/>
      <c r="C21" s="30"/>
      <c r="D21" s="30"/>
      <c r="E21" s="30"/>
    </row>
    <row r="22" spans="1:5" ht="12.75">
      <c r="A22" s="39" t="s">
        <v>21</v>
      </c>
      <c r="B22" s="30"/>
      <c r="C22" s="30"/>
      <c r="D22" s="49" t="s">
        <v>25</v>
      </c>
      <c r="E22" s="49" t="s">
        <v>26</v>
      </c>
    </row>
    <row r="23" spans="1:5" ht="12.75">
      <c r="A23" s="39" t="s">
        <v>14</v>
      </c>
      <c r="B23" s="30"/>
      <c r="C23" s="50" t="s">
        <v>24</v>
      </c>
      <c r="D23" s="27">
        <v>0</v>
      </c>
      <c r="E23" s="25">
        <f>D23*1.6</f>
        <v>0</v>
      </c>
    </row>
    <row r="24" spans="1:5" ht="12.75">
      <c r="A24" s="40" t="s">
        <v>22</v>
      </c>
      <c r="B24" s="41">
        <f>C14/7.2</f>
        <v>0</v>
      </c>
      <c r="C24" s="30"/>
      <c r="D24" s="49" t="s">
        <v>36</v>
      </c>
      <c r="E24" s="49" t="s">
        <v>26</v>
      </c>
    </row>
    <row r="25" spans="1:5" ht="12.75">
      <c r="A25" s="40" t="s">
        <v>13</v>
      </c>
      <c r="B25" s="41">
        <f>B24*4.5</f>
        <v>0</v>
      </c>
      <c r="C25" s="50" t="s">
        <v>30</v>
      </c>
      <c r="D25" s="27">
        <v>0</v>
      </c>
      <c r="E25" s="51">
        <f>D25*2.20462</f>
        <v>0</v>
      </c>
    </row>
    <row r="26" spans="1:5" ht="13.5" thickBot="1">
      <c r="A26" s="30"/>
      <c r="B26" s="30"/>
      <c r="C26" s="30"/>
      <c r="D26" s="30"/>
      <c r="E26" s="30"/>
    </row>
    <row r="27" spans="1:5" ht="13.5" thickBot="1">
      <c r="A27" s="55" t="s">
        <v>27</v>
      </c>
      <c r="B27" s="56"/>
      <c r="C27" s="56"/>
      <c r="D27" s="56"/>
      <c r="E27" s="57"/>
    </row>
    <row r="45" ht="12.75" hidden="1">
      <c r="A45" s="14" t="s">
        <v>17</v>
      </c>
    </row>
    <row r="46" ht="12.75" hidden="1"/>
    <row r="47" ht="12.75" hidden="1">
      <c r="A47" s="7" t="s">
        <v>9</v>
      </c>
    </row>
    <row r="48" spans="1:6" ht="12.75" hidden="1">
      <c r="A48" s="1">
        <v>31</v>
      </c>
      <c r="B48" s="2">
        <v>31</v>
      </c>
      <c r="C48" s="2">
        <v>32.65</v>
      </c>
      <c r="D48" s="2">
        <v>36.5</v>
      </c>
      <c r="E48" s="2">
        <v>36.5</v>
      </c>
      <c r="F48" s="3"/>
    </row>
    <row r="49" spans="1:6" ht="12.75" hidden="1">
      <c r="A49" s="4">
        <v>1000</v>
      </c>
      <c r="B49" s="5">
        <v>1350</v>
      </c>
      <c r="C49" s="5">
        <v>1670</v>
      </c>
      <c r="D49" s="5">
        <v>1670</v>
      </c>
      <c r="E49" s="5">
        <v>1000</v>
      </c>
      <c r="F49" s="6"/>
    </row>
    <row r="50" ht="12.75" hidden="1"/>
    <row r="51" ht="12.75" hidden="1">
      <c r="A51" s="8" t="s">
        <v>10</v>
      </c>
    </row>
    <row r="52" spans="1:5" ht="12.75" hidden="1">
      <c r="A52" s="1"/>
      <c r="B52" s="2"/>
      <c r="C52" s="2">
        <v>0</v>
      </c>
      <c r="D52" s="2">
        <v>0</v>
      </c>
      <c r="E52" s="15"/>
    </row>
    <row r="53" spans="1:5" ht="12.75" hidden="1">
      <c r="A53" s="4"/>
      <c r="B53" s="5"/>
      <c r="C53" s="5">
        <v>0</v>
      </c>
      <c r="D53" s="5">
        <v>0</v>
      </c>
      <c r="E53" s="16"/>
    </row>
    <row r="54" ht="12.75" hidden="1"/>
    <row r="55" ht="12.75" hidden="1">
      <c r="A55" s="11" t="s">
        <v>11</v>
      </c>
    </row>
    <row r="56" spans="1:3" ht="12.75" hidden="1">
      <c r="A56" s="1">
        <v>30</v>
      </c>
      <c r="B56" s="9">
        <f>C20</f>
        <v>29.768909395973154</v>
      </c>
      <c r="C56" s="10">
        <f>C20</f>
        <v>29.768909395973154</v>
      </c>
    </row>
    <row r="57" spans="1:3" ht="12.75" hidden="1">
      <c r="A57" s="4">
        <f>C17</f>
        <v>1192</v>
      </c>
      <c r="B57" s="5">
        <f>C17</f>
        <v>1192</v>
      </c>
      <c r="C57" s="6">
        <f>E17/1000</f>
        <v>35.48454</v>
      </c>
    </row>
  </sheetData>
  <sheetProtection password="FAF7" sheet="1" objects="1" scenarios="1" selectLockedCells="1"/>
  <mergeCells count="4">
    <mergeCell ref="A27:E27"/>
    <mergeCell ref="B1:E1"/>
    <mergeCell ref="A2:E2"/>
    <mergeCell ref="A4:E4"/>
  </mergeCells>
  <conditionalFormatting sqref="C17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5118110236220472" footer="0.5118110236220472"/>
  <pageSetup fitToHeight="1" fitToWidth="1" horizontalDpi="360" verticalDpi="360" orientation="landscape" paperSize="9" scale="94" r:id="rId3"/>
  <headerFooter alignWithMargins="0">
    <oddHeader>&amp;L&amp;"Arial,Bold"&amp;16Weight &amp; Balance for C152 G-BSTO&amp;R&amp;G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Zara</cp:lastModifiedBy>
  <cp:lastPrinted>2012-10-08T14:01:00Z</cp:lastPrinted>
  <dcterms:created xsi:type="dcterms:W3CDTF">2002-08-03T11:59:41Z</dcterms:created>
  <dcterms:modified xsi:type="dcterms:W3CDTF">2012-10-15T11:35:11Z</dcterms:modified>
  <cp:category/>
  <cp:version/>
  <cp:contentType/>
  <cp:contentStatus/>
</cp:coreProperties>
</file>